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629"/>
  <workbookPr defaultThemeVersion="124226"/>
  <mc:AlternateContent xmlns:mc="http://schemas.openxmlformats.org/markup-compatibility/2006">
    <mc:Choice Requires="x15">
      <x15ac:absPath xmlns:x15ac="http://schemas.microsoft.com/office/spreadsheetml/2010/11/ac" url="D:\งาน ปี 66\รายงานเสนอผู้บริหาร 2023.06.30\"/>
    </mc:Choice>
  </mc:AlternateContent>
  <xr:revisionPtr revIDLastSave="0" documentId="13_ncr:1_{653495AE-374A-44F4-AA2C-9AF3600EB261}" xr6:coauthVersionLast="43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โครงการ" sheetId="3" r:id="rId1"/>
  </sheets>
  <definedNames>
    <definedName name="_xlnm._FilterDatabase" localSheetId="0" hidden="1">โครงการ!$A$7:$O$48</definedName>
    <definedName name="_xlnm.Print_Area" localSheetId="0">โครงการ!$A$1:$I$48</definedName>
    <definedName name="_xlnm.Print_Titles" localSheetId="0">โครงการ!$4:$6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D33" i="3" l="1"/>
  <c r="F15" i="3" l="1"/>
  <c r="G15" i="3"/>
  <c r="E33" i="3" l="1"/>
  <c r="G34" i="3" l="1"/>
  <c r="F30" i="3"/>
  <c r="G30" i="3"/>
  <c r="H30" i="3" s="1"/>
  <c r="I30" i="3"/>
  <c r="C45" i="3"/>
  <c r="E12" i="3" l="1"/>
  <c r="D12" i="3"/>
  <c r="C12" i="3"/>
  <c r="F17" i="3" l="1"/>
  <c r="G16" i="3"/>
  <c r="G14" i="3"/>
  <c r="F14" i="3"/>
  <c r="F18" i="3"/>
  <c r="F19" i="3"/>
  <c r="G19" i="3"/>
  <c r="F20" i="3"/>
  <c r="G24" i="3"/>
  <c r="H24" i="3" s="1"/>
  <c r="G23" i="3"/>
  <c r="G27" i="3"/>
  <c r="G28" i="3"/>
  <c r="G32" i="3"/>
  <c r="C33" i="3"/>
  <c r="D35" i="3"/>
  <c r="E35" i="3"/>
  <c r="C35" i="3"/>
  <c r="G39" i="3"/>
  <c r="G38" i="3"/>
  <c r="H38" i="3" s="1"/>
  <c r="F39" i="3"/>
  <c r="F44" i="3"/>
  <c r="D45" i="3"/>
  <c r="E47" i="3"/>
  <c r="C47" i="3"/>
  <c r="D10" i="3"/>
  <c r="C10" i="3"/>
  <c r="E8" i="3"/>
  <c r="D8" i="3"/>
  <c r="C8" i="3"/>
  <c r="G21" i="3"/>
  <c r="F16" i="3"/>
  <c r="H21" i="3" l="1"/>
  <c r="F34" i="3"/>
  <c r="G41" i="3"/>
  <c r="H41" i="3" s="1"/>
  <c r="G43" i="3"/>
  <c r="H43" i="3" s="1"/>
  <c r="G11" i="3"/>
  <c r="H11" i="3" s="1"/>
  <c r="I39" i="3"/>
  <c r="F43" i="3"/>
  <c r="F48" i="3"/>
  <c r="I46" i="3"/>
  <c r="D37" i="3"/>
  <c r="E40" i="3"/>
  <c r="E45" i="3"/>
  <c r="G45" i="3" s="1"/>
  <c r="H45" i="3" s="1"/>
  <c r="C40" i="3"/>
  <c r="I28" i="3"/>
  <c r="F46" i="3"/>
  <c r="I48" i="3"/>
  <c r="C37" i="3"/>
  <c r="C7" i="3" s="1"/>
  <c r="I36" i="3"/>
  <c r="I44" i="3"/>
  <c r="F36" i="3"/>
  <c r="G46" i="3"/>
  <c r="H46" i="3" s="1"/>
  <c r="H14" i="3"/>
  <c r="H23" i="3"/>
  <c r="H32" i="3"/>
  <c r="F33" i="3"/>
  <c r="F31" i="3"/>
  <c r="I29" i="3"/>
  <c r="I27" i="3"/>
  <c r="I26" i="3"/>
  <c r="F25" i="3"/>
  <c r="F24" i="3"/>
  <c r="I22" i="3"/>
  <c r="F21" i="3"/>
  <c r="I19" i="3"/>
  <c r="I18" i="3"/>
  <c r="H15" i="3"/>
  <c r="I17" i="3"/>
  <c r="E37" i="3"/>
  <c r="E10" i="3"/>
  <c r="F10" i="3" s="1"/>
  <c r="I11" i="3"/>
  <c r="G17" i="3"/>
  <c r="H17" i="3" s="1"/>
  <c r="H19" i="3"/>
  <c r="I21" i="3"/>
  <c r="I24" i="3"/>
  <c r="G29" i="3"/>
  <c r="H29" i="3" s="1"/>
  <c r="I41" i="3"/>
  <c r="H27" i="3"/>
  <c r="I43" i="3"/>
  <c r="G44" i="3"/>
  <c r="H44" i="3" s="1"/>
  <c r="F32" i="3"/>
  <c r="I31" i="3"/>
  <c r="H28" i="3"/>
  <c r="F26" i="3"/>
  <c r="F22" i="3"/>
  <c r="H16" i="3"/>
  <c r="I9" i="3"/>
  <c r="F11" i="3"/>
  <c r="F13" i="3"/>
  <c r="I15" i="3"/>
  <c r="F38" i="3"/>
  <c r="G35" i="3"/>
  <c r="H35" i="3" s="1"/>
  <c r="F28" i="3"/>
  <c r="F27" i="3"/>
  <c r="I20" i="3"/>
  <c r="I14" i="3"/>
  <c r="G26" i="3"/>
  <c r="H26" i="3" s="1"/>
  <c r="F41" i="3"/>
  <c r="D47" i="3"/>
  <c r="G47" i="3" s="1"/>
  <c r="H47" i="3" s="1"/>
  <c r="G42" i="3"/>
  <c r="H42" i="3" s="1"/>
  <c r="I34" i="3"/>
  <c r="I25" i="3"/>
  <c r="I13" i="3"/>
  <c r="G13" i="3"/>
  <c r="H13" i="3" s="1"/>
  <c r="I16" i="3"/>
  <c r="G18" i="3"/>
  <c r="H18" i="3" s="1"/>
  <c r="G20" i="3"/>
  <c r="H20" i="3" s="1"/>
  <c r="G22" i="3"/>
  <c r="H22" i="3" s="1"/>
  <c r="F23" i="3"/>
  <c r="I23" i="3"/>
  <c r="G25" i="3"/>
  <c r="H25" i="3" s="1"/>
  <c r="G31" i="3"/>
  <c r="H31" i="3" s="1"/>
  <c r="I32" i="3"/>
  <c r="F29" i="3"/>
  <c r="H34" i="3"/>
  <c r="G33" i="3"/>
  <c r="H33" i="3" s="1"/>
  <c r="G36" i="3"/>
  <c r="H36" i="3" s="1"/>
  <c r="I35" i="3"/>
  <c r="F35" i="3"/>
  <c r="I38" i="3"/>
  <c r="H39" i="3"/>
  <c r="I42" i="3"/>
  <c r="F42" i="3"/>
  <c r="D40" i="3"/>
  <c r="G48" i="3"/>
  <c r="H48" i="3" s="1"/>
  <c r="F47" i="3"/>
  <c r="G8" i="3"/>
  <c r="H8" i="3" s="1"/>
  <c r="G9" i="3"/>
  <c r="H9" i="3" s="1"/>
  <c r="F8" i="3"/>
  <c r="I8" i="3"/>
  <c r="F9" i="3"/>
  <c r="F37" i="3" l="1"/>
  <c r="G37" i="3"/>
  <c r="H37" i="3" s="1"/>
  <c r="G40" i="3"/>
  <c r="H40" i="3" s="1"/>
  <c r="F40" i="3"/>
  <c r="F12" i="3"/>
  <c r="G12" i="3"/>
  <c r="H12" i="3" s="1"/>
  <c r="I12" i="3"/>
  <c r="I10" i="3"/>
  <c r="G10" i="3"/>
  <c r="H10" i="3" s="1"/>
  <c r="F45" i="3"/>
  <c r="I45" i="3"/>
  <c r="E7" i="3"/>
  <c r="I37" i="3"/>
  <c r="I47" i="3"/>
  <c r="I33" i="3"/>
  <c r="D7" i="3"/>
  <c r="I40" i="3"/>
  <c r="F7" i="3" l="1"/>
  <c r="I7" i="3"/>
  <c r="G7" i="3"/>
  <c r="H7" i="3" s="1"/>
</calcChain>
</file>

<file path=xl/sharedStrings.xml><?xml version="1.0" encoding="utf-8"?>
<sst xmlns="http://schemas.openxmlformats.org/spreadsheetml/2006/main" count="88" uniqueCount="86">
  <si>
    <t>รหัสงบประมาณ</t>
  </si>
  <si>
    <t>แผนงานบูรณาการขับเคลื่อนการแก้ไขปัญหาจังหวัดชายแดนภาคใต้</t>
  </si>
  <si>
    <t xml:space="preserve">แผนงานบุคลากรภาครัฐ </t>
  </si>
  <si>
    <t>กรมส่งเสริมการเกษตร</t>
  </si>
  <si>
    <t>รวมทั้งสิ้น</t>
  </si>
  <si>
    <t>ใบสั่งซื้อ/สัญญา
(PO)</t>
  </si>
  <si>
    <t>ผลการเบิกจ่าย</t>
  </si>
  <si>
    <t>จำนวนเงิน</t>
  </si>
  <si>
    <t>ร้อยละ</t>
  </si>
  <si>
    <t>หน่วย : บาท</t>
  </si>
  <si>
    <t>07011040046002000000</t>
  </si>
  <si>
    <t>โครงการพัฒนาตามศักยภาพของพื้นที่</t>
  </si>
  <si>
    <t>แผนงานยุทธศาสตร์การเกษตรสร้างมูลค่า</t>
  </si>
  <si>
    <t>โครงการบริหารจัดการการผลิตสินค้าเกษตรตามแผนที่เกษตรเพื่อการบริหารจัดการเชิงรุก (Agri - Map)</t>
  </si>
  <si>
    <t>โครงการยกระดับคุณภาพมาตรฐานสินค้าเกษตร</t>
  </si>
  <si>
    <t>โครงการส่งเสริมการใช้เครื่องจักรกลทางการเกษตร</t>
  </si>
  <si>
    <t>โครงการขึ้นทะเบียนและปรับปรุงทะเบียนเกษตรกร</t>
  </si>
  <si>
    <t>โครงการระบบส่งเสริมเกษตรแบบแปลงใหญ่</t>
  </si>
  <si>
    <t>โครงการพัฒนาเกษตรกรรมยั่งยืน</t>
  </si>
  <si>
    <t>โครงการพัฒนาศักยภาพกระบวนการผลิตสินค้าเกษตร</t>
  </si>
  <si>
    <t>โครงการส่งเสริมการเพิ่มประสิทธิภาพการใช้น้ำในระดับไร่นา</t>
  </si>
  <si>
    <t>โครงการส่งเสริมและพัฒนาสินค้าเกษตรอัตลักษณ์พื้นถิ่น</t>
  </si>
  <si>
    <t>โครงการส่งเสริมและพัฒนาสินค้าเกษตรชีวภาพ</t>
  </si>
  <si>
    <t>โครงการผลิตและขยายพืชพันธุ์ดีเพื่อเพิ่มประสิทธิภาพการผลิตภาคเกษตร</t>
  </si>
  <si>
    <t>โครงการพัฒนาประสิทธิภาพโลจิสติกส์เกษตรเพื่อลดการสูญเสีย</t>
  </si>
  <si>
    <t>โครงการส่งเสริมและพัฒนาวิสาหกิจชุมชน</t>
  </si>
  <si>
    <t>โครงการเพิ่มประสิทธิภาพการผลิตสินค้าเกษตร</t>
  </si>
  <si>
    <t>โครงการส่งเสริมการแปรรูปสินค้าเกษตร</t>
  </si>
  <si>
    <t>โครงการสร้างเครือข่ายบริการเครื่องจักรกลทางการเกษตรร่วมกันของชุมชน</t>
  </si>
  <si>
    <t>โครงการส่งเสริมการใช้สารชีวภัณฑ์และแมลงศัตรูธรรมชาติทดแทนสารเคมีทางการเกษตร</t>
  </si>
  <si>
    <t>โครงการ 1 อำเภอ 1 แปลงเกษตรอัจฉริยะ</t>
  </si>
  <si>
    <t>โครงการสร้างมูลค่าเพิ่มจากวัสดุเหลือใช้ทางการเกษตร</t>
  </si>
  <si>
    <t>โครงการส่งเสริมการจัดตั้งและบริหารจัดการวิสาหกิจเกษตรฐานชีวภาพและภูมิปัญญาท้องถิ่น</t>
  </si>
  <si>
    <t>07011150005002000000</t>
  </si>
  <si>
    <t>07011150006002000000</t>
  </si>
  <si>
    <t>07011150007002000000</t>
  </si>
  <si>
    <t>07011150010002000000</t>
  </si>
  <si>
    <t>07011150013002000000</t>
  </si>
  <si>
    <t>07011150014002000000</t>
  </si>
  <si>
    <t>07011150017002000000</t>
  </si>
  <si>
    <t>07011150019002000000</t>
  </si>
  <si>
    <t>07011150020002000000</t>
  </si>
  <si>
    <t>07011150021002000000</t>
  </si>
  <si>
    <t>07011150022002000000</t>
  </si>
  <si>
    <t>07011150023002000000</t>
  </si>
  <si>
    <t>07011150024002000000</t>
  </si>
  <si>
    <t>07011150025002000000</t>
  </si>
  <si>
    <t>07011150026002000000</t>
  </si>
  <si>
    <t>07011150033002000000</t>
  </si>
  <si>
    <t>07011150034002000000</t>
  </si>
  <si>
    <t>07011150042002000000</t>
  </si>
  <si>
    <t>07011150043002000000</t>
  </si>
  <si>
    <t>แผนงานบูรณาการสร้างรายได้จากการท่องเที่ยว</t>
  </si>
  <si>
    <t>โครงการส่งเสริมการท่องเที่ยวชุมชน</t>
  </si>
  <si>
    <t>แผนงานพื้นฐานด้านการสร้างความสามารถในการแข่งขัน</t>
  </si>
  <si>
    <t>07011170041002000000</t>
  </si>
  <si>
    <t>ผลผลิตเกษตรกรได้รับการส่งเสริมและพัฒนาศักยภาพ</t>
  </si>
  <si>
    <t>07011280001002000000</t>
  </si>
  <si>
    <t>แผนงานยุทธศาสตร์เสริมสร้างพลังทางสังคม</t>
  </si>
  <si>
    <t>โครงการพัฒนาพื้นที่โครงการหลวง</t>
  </si>
  <si>
    <t>07011360009002000000</t>
  </si>
  <si>
    <t>โครงการส่งเสริมการดำเนินงานโครงการอันเนื่องมาจากพระราชดำริ</t>
  </si>
  <si>
    <t>07011360018002000000</t>
  </si>
  <si>
    <t>แผนงานบูรณาการพัฒนาและส่งเสริมเศรษฐกิจฐานราก</t>
  </si>
  <si>
    <t>โครงการพัฒนาเกษตรกรปราดเปรื่อง (Smart Farmer)</t>
  </si>
  <si>
    <t>โครงการส่งเสริมและพัฒนาอาชีพเพื่อแก้ไขปัญหาที่ดินทำกินของเกษตรกร</t>
  </si>
  <si>
    <t>โครงการศูนย์เรียนรู้การเพิ่มประสิทธิภาพการผลิตสินค้าเกษตร</t>
  </si>
  <si>
    <t>โครงการสร้างความเข้มแข็งกลุ่มการผลิตด้านการเกษตร</t>
  </si>
  <si>
    <t>07011400008002000000</t>
  </si>
  <si>
    <t>07011400011002000000</t>
  </si>
  <si>
    <t>07011400015002000000</t>
  </si>
  <si>
    <t>07011400029002000000</t>
  </si>
  <si>
    <t>แผนงานยุทธศาสตร์เพื่อสนับสนุนด้านการสร้างโอกาสและความเสมอภาคทางสังคม</t>
  </si>
  <si>
    <t>โครงการส่งเสริมเคหกิจเกษตรในครัวเรือนเกษตรสูงวัย</t>
  </si>
  <si>
    <t>07011440039002000000</t>
  </si>
  <si>
    <t>07011490012002000000</t>
  </si>
  <si>
    <t>โครงการส่งเสริมการหยุดเผาในพื้นที่การเกษตร</t>
  </si>
  <si>
    <t>รายการค่าใช้จ่ายบุคลากรภาครัฐ พัฒนาเกษตรกรรมยั่งยืนและเสริมสร้างความเข้มแข็งของเกษตรกรอย่างเป็นระบบ</t>
  </si>
  <si>
    <t>แผนงานยุทธศาสตร์จัดการมลพิษและสิ่งแวดล้อม</t>
  </si>
  <si>
    <t>รายงานผลการใช้จ่ายเงินงบประมาณ ประจำปีงบประมาณ พ.ศ. 2566 (งบดำเนินงาน - รายโครงการ)</t>
  </si>
  <si>
    <t>ผลการใช้จ่าย
(ใบสั่งซื้อ/สัญญา+ผลการเบิกจ่าย)</t>
  </si>
  <si>
    <t>แผนงาน - ผลผลิต - รายการ - โครงการ</t>
  </si>
  <si>
    <t>07011140002002000000</t>
  </si>
  <si>
    <t>งบที่ได้รับ
(หลังโอนเปลี่ยนแปลง)</t>
  </si>
  <si>
    <t>คงเหลือ
(หลังโอนเปลี่ยนแปลง)</t>
  </si>
  <si>
    <t>(ตั้งแต่วันที่ 1 ตุลาคม 2565 - 30 มิถุนายน 2566)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</si>
</sst>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23">
    <font>
      <sz val="11"/>
      <color theme="1"/>
      <name val="Calibri"/>
      <family val="2"/>
      <charset val="222"/>
      <scheme val="minor"/>
    </font>
    <font>
      <sz val="16"/>
      <color theme="1"/>
      <name val="TH SarabunPSK"/>
      <family val="2"/>
      <charset val="222"/>
    </font>
    <font>
      <sz val="11"/>
      <color theme="1"/>
      <name val="Calibri"/>
      <family val="2"/>
      <charset val="222"/>
      <scheme val="minor"/>
    </font>
    <font>
      <b/>
      <sz val="18"/>
      <color theme="3"/>
      <name val="Cambria"/>
      <family val="2"/>
      <charset val="222"/>
      <scheme val="major"/>
    </font>
    <font>
      <b/>
      <sz val="15"/>
      <color theme="3"/>
      <name val="Calibri"/>
      <family val="2"/>
      <charset val="222"/>
      <scheme val="minor"/>
    </font>
    <font>
      <b/>
      <sz val="13"/>
      <color theme="3"/>
      <name val="Calibri"/>
      <family val="2"/>
      <charset val="222"/>
      <scheme val="minor"/>
    </font>
    <font>
      <b/>
      <sz val="11"/>
      <color theme="3"/>
      <name val="Calibri"/>
      <family val="2"/>
      <charset val="222"/>
      <scheme val="minor"/>
    </font>
    <font>
      <sz val="11"/>
      <color rgb="FF006100"/>
      <name val="Calibri"/>
      <family val="2"/>
      <charset val="222"/>
      <scheme val="minor"/>
    </font>
    <font>
      <sz val="11"/>
      <color rgb="FF9C0006"/>
      <name val="Calibri"/>
      <family val="2"/>
      <charset val="222"/>
      <scheme val="minor"/>
    </font>
    <font>
      <sz val="11"/>
      <color rgb="FF9C6500"/>
      <name val="Calibri"/>
      <family val="2"/>
      <charset val="222"/>
      <scheme val="minor"/>
    </font>
    <font>
      <sz val="11"/>
      <color rgb="FF3F3F76"/>
      <name val="Calibri"/>
      <family val="2"/>
      <charset val="222"/>
      <scheme val="minor"/>
    </font>
    <font>
      <b/>
      <sz val="11"/>
      <color rgb="FF3F3F3F"/>
      <name val="Calibri"/>
      <family val="2"/>
      <charset val="222"/>
      <scheme val="minor"/>
    </font>
    <font>
      <b/>
      <sz val="11"/>
      <color rgb="FFFA7D00"/>
      <name val="Calibri"/>
      <family val="2"/>
      <charset val="222"/>
      <scheme val="minor"/>
    </font>
    <font>
      <sz val="11"/>
      <color rgb="FFFA7D00"/>
      <name val="Calibri"/>
      <family val="2"/>
      <charset val="222"/>
      <scheme val="minor"/>
    </font>
    <font>
      <b/>
      <sz val="11"/>
      <color theme="0"/>
      <name val="Calibri"/>
      <family val="2"/>
      <charset val="222"/>
      <scheme val="minor"/>
    </font>
    <font>
      <sz val="11"/>
      <color rgb="FFFF0000"/>
      <name val="Calibri"/>
      <family val="2"/>
      <charset val="222"/>
      <scheme val="minor"/>
    </font>
    <font>
      <i/>
      <sz val="11"/>
      <color rgb="FF7F7F7F"/>
      <name val="Calibri"/>
      <family val="2"/>
      <charset val="222"/>
      <scheme val="minor"/>
    </font>
    <font>
      <b/>
      <sz val="11"/>
      <color theme="1"/>
      <name val="Calibri"/>
      <family val="2"/>
      <charset val="222"/>
      <scheme val="minor"/>
    </font>
    <font>
      <sz val="11"/>
      <color theme="0"/>
      <name val="Calibri"/>
      <family val="2"/>
      <charset val="222"/>
      <scheme val="minor"/>
    </font>
    <font>
      <sz val="16"/>
      <color theme="1"/>
      <name val="TH SarabunPSK"/>
      <family val="2"/>
    </font>
    <font>
      <b/>
      <sz val="16"/>
      <color theme="1"/>
      <name val="TH SarabunPSK"/>
      <family val="2"/>
    </font>
    <font>
      <b/>
      <sz val="20"/>
      <color theme="1"/>
      <name val="TH SarabunPSK"/>
      <family val="2"/>
    </font>
    <font>
      <sz val="16"/>
      <name val="TH SarabunPSK"/>
      <family val="2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4">
    <xf numFmtId="0" fontId="0" fillId="0" borderId="0"/>
    <xf numFmtId="43" fontId="2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1" applyNumberFormat="0" applyFill="0" applyAlignment="0" applyProtection="0"/>
    <xf numFmtId="0" fontId="5" fillId="0" borderId="2" applyNumberFormat="0" applyFill="0" applyAlignment="0" applyProtection="0"/>
    <xf numFmtId="0" fontId="6" fillId="0" borderId="3" applyNumberFormat="0" applyFill="0" applyAlignment="0" applyProtection="0"/>
    <xf numFmtId="0" fontId="6" fillId="0" borderId="0" applyNumberFormat="0" applyFill="0" applyBorder="0" applyAlignment="0" applyProtection="0"/>
    <xf numFmtId="0" fontId="7" fillId="2" borderId="0" applyNumberFormat="0" applyBorder="0" applyAlignment="0" applyProtection="0"/>
    <xf numFmtId="0" fontId="8" fillId="3" borderId="0" applyNumberFormat="0" applyBorder="0" applyAlignment="0" applyProtection="0"/>
    <xf numFmtId="0" fontId="9" fillId="4" borderId="0" applyNumberFormat="0" applyBorder="0" applyAlignment="0" applyProtection="0"/>
    <xf numFmtId="0" fontId="10" fillId="5" borderId="4" applyNumberFormat="0" applyAlignment="0" applyProtection="0"/>
    <xf numFmtId="0" fontId="11" fillId="6" borderId="5" applyNumberFormat="0" applyAlignment="0" applyProtection="0"/>
    <xf numFmtId="0" fontId="12" fillId="6" borderId="4" applyNumberFormat="0" applyAlignment="0" applyProtection="0"/>
    <xf numFmtId="0" fontId="13" fillId="0" borderId="6" applyNumberFormat="0" applyFill="0" applyAlignment="0" applyProtection="0"/>
    <xf numFmtId="0" fontId="14" fillId="7" borderId="7" applyNumberFormat="0" applyAlignment="0" applyProtection="0"/>
    <xf numFmtId="0" fontId="15" fillId="0" borderId="0" applyNumberFormat="0" applyFill="0" applyBorder="0" applyAlignment="0" applyProtection="0"/>
    <xf numFmtId="0" fontId="2" fillId="8" borderId="8" applyNumberFormat="0" applyFont="0" applyAlignment="0" applyProtection="0"/>
    <xf numFmtId="0" fontId="16" fillId="0" borderId="0" applyNumberFormat="0" applyFill="0" applyBorder="0" applyAlignment="0" applyProtection="0"/>
    <xf numFmtId="0" fontId="17" fillId="0" borderId="9" applyNumberFormat="0" applyFill="0" applyAlignment="0" applyProtection="0"/>
    <xf numFmtId="0" fontId="18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18" fillId="12" borderId="0" applyNumberFormat="0" applyBorder="0" applyAlignment="0" applyProtection="0"/>
    <xf numFmtId="0" fontId="18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18" fillId="16" borderId="0" applyNumberFormat="0" applyBorder="0" applyAlignment="0" applyProtection="0"/>
    <xf numFmtId="0" fontId="18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18" fillId="20" borderId="0" applyNumberFormat="0" applyBorder="0" applyAlignment="0" applyProtection="0"/>
    <xf numFmtId="0" fontId="18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18" fillId="24" borderId="0" applyNumberFormat="0" applyBorder="0" applyAlignment="0" applyProtection="0"/>
    <xf numFmtId="0" fontId="18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18" fillId="28" borderId="0" applyNumberFormat="0" applyBorder="0" applyAlignment="0" applyProtection="0"/>
    <xf numFmtId="0" fontId="18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18" fillId="32" borderId="0" applyNumberFormat="0" applyBorder="0" applyAlignment="0" applyProtection="0"/>
    <xf numFmtId="0" fontId="1" fillId="0" borderId="0"/>
  </cellStyleXfs>
  <cellXfs count="62">
    <xf numFmtId="0" fontId="0" fillId="0" borderId="0" xfId="0"/>
    <xf numFmtId="43" fontId="20" fillId="0" borderId="0" xfId="1" applyFont="1" applyFill="1" applyBorder="1" applyAlignment="1">
      <alignment horizontal="center" vertical="center"/>
    </xf>
    <xf numFmtId="43" fontId="19" fillId="0" borderId="0" xfId="1" applyFont="1" applyFill="1" applyBorder="1" applyAlignment="1">
      <alignment horizontal="center" vertical="center"/>
    </xf>
    <xf numFmtId="43" fontId="19" fillId="0" borderId="0" xfId="1" applyFont="1" applyFill="1" applyBorder="1" applyAlignment="1">
      <alignment vertical="center"/>
    </xf>
    <xf numFmtId="0" fontId="19" fillId="0" borderId="0" xfId="0" applyFont="1" applyBorder="1" applyAlignment="1">
      <alignment vertical="center"/>
    </xf>
    <xf numFmtId="0" fontId="20" fillId="0" borderId="0" xfId="0" applyFont="1" applyBorder="1" applyAlignment="1">
      <alignment horizontal="center" vertical="center"/>
    </xf>
    <xf numFmtId="0" fontId="19" fillId="0" borderId="0" xfId="0" applyFont="1" applyBorder="1" applyAlignment="1">
      <alignment horizontal="center" vertical="center"/>
    </xf>
    <xf numFmtId="49" fontId="20" fillId="0" borderId="0" xfId="0" applyNumberFormat="1" applyFont="1" applyBorder="1" applyAlignment="1">
      <alignment horizontal="center" vertical="center"/>
    </xf>
    <xf numFmtId="0" fontId="20" fillId="0" borderId="0" xfId="0" applyFont="1" applyBorder="1" applyAlignment="1">
      <alignment horizontal="center" vertical="center"/>
    </xf>
    <xf numFmtId="49" fontId="19" fillId="0" borderId="0" xfId="0" applyNumberFormat="1" applyFont="1" applyBorder="1" applyAlignment="1">
      <alignment horizontal="center" vertical="center"/>
    </xf>
    <xf numFmtId="0" fontId="19" fillId="33" borderId="0" xfId="0" applyFont="1" applyFill="1" applyBorder="1" applyAlignment="1">
      <alignment horizontal="center" vertical="top" wrapText="1"/>
    </xf>
    <xf numFmtId="0" fontId="19" fillId="33" borderId="0" xfId="0" applyFont="1" applyFill="1" applyBorder="1" applyAlignment="1">
      <alignment horizontal="center" vertical="top"/>
    </xf>
    <xf numFmtId="43" fontId="19" fillId="0" borderId="13" xfId="1" applyFont="1" applyFill="1" applyBorder="1" applyAlignment="1">
      <alignment vertical="center"/>
    </xf>
    <xf numFmtId="43" fontId="19" fillId="0" borderId="14" xfId="1" applyFont="1" applyFill="1" applyBorder="1" applyAlignment="1">
      <alignment vertical="center"/>
    </xf>
    <xf numFmtId="0" fontId="19" fillId="0" borderId="10" xfId="0" applyFont="1" applyBorder="1" applyAlignment="1">
      <alignment vertical="center"/>
    </xf>
    <xf numFmtId="0" fontId="19" fillId="0" borderId="17" xfId="0" applyFont="1" applyBorder="1" applyAlignment="1">
      <alignment vertical="center"/>
    </xf>
    <xf numFmtId="0" fontId="20" fillId="0" borderId="19" xfId="0" applyFont="1" applyBorder="1" applyAlignment="1">
      <alignment vertical="center"/>
    </xf>
    <xf numFmtId="43" fontId="20" fillId="0" borderId="18" xfId="1" applyFont="1" applyFill="1" applyBorder="1" applyAlignment="1">
      <alignment vertical="center"/>
    </xf>
    <xf numFmtId="0" fontId="20" fillId="0" borderId="0" xfId="0" applyFont="1" applyBorder="1" applyAlignment="1">
      <alignment vertical="center"/>
    </xf>
    <xf numFmtId="0" fontId="20" fillId="33" borderId="0" xfId="0" applyFont="1" applyFill="1" applyBorder="1" applyAlignment="1">
      <alignment horizontal="center" vertical="top" wrapText="1"/>
    </xf>
    <xf numFmtId="43" fontId="20" fillId="0" borderId="0" xfId="1" applyFont="1" applyFill="1" applyBorder="1" applyAlignment="1">
      <alignment vertical="center"/>
    </xf>
    <xf numFmtId="0" fontId="20" fillId="0" borderId="15" xfId="0" applyFont="1" applyBorder="1" applyAlignment="1">
      <alignment vertical="center"/>
    </xf>
    <xf numFmtId="43" fontId="20" fillId="0" borderId="11" xfId="1" applyFont="1" applyFill="1" applyBorder="1" applyAlignment="1">
      <alignment vertical="center"/>
    </xf>
    <xf numFmtId="0" fontId="20" fillId="33" borderId="15" xfId="0" applyFont="1" applyFill="1" applyBorder="1" applyAlignment="1">
      <alignment horizontal="left" vertical="top"/>
    </xf>
    <xf numFmtId="43" fontId="19" fillId="0" borderId="11" xfId="1" applyFont="1" applyFill="1" applyBorder="1" applyAlignment="1">
      <alignment vertical="center"/>
    </xf>
    <xf numFmtId="43" fontId="20" fillId="0" borderId="11" xfId="1" applyFont="1" applyFill="1" applyBorder="1" applyAlignment="1">
      <alignment horizontal="center" vertical="center"/>
    </xf>
    <xf numFmtId="43" fontId="20" fillId="0" borderId="12" xfId="1" applyFont="1" applyFill="1" applyBorder="1" applyAlignment="1">
      <alignment horizontal="center" vertical="center"/>
    </xf>
    <xf numFmtId="43" fontId="20" fillId="0" borderId="12" xfId="1" applyFont="1" applyFill="1" applyBorder="1" applyAlignment="1">
      <alignment horizontal="right" vertical="center"/>
    </xf>
    <xf numFmtId="43" fontId="20" fillId="0" borderId="18" xfId="1" applyFont="1" applyFill="1" applyBorder="1" applyAlignment="1">
      <alignment horizontal="center" vertical="center"/>
    </xf>
    <xf numFmtId="43" fontId="20" fillId="0" borderId="18" xfId="1" applyFont="1" applyFill="1" applyBorder="1" applyAlignment="1">
      <alignment horizontal="right" vertical="center"/>
    </xf>
    <xf numFmtId="43" fontId="20" fillId="0" borderId="11" xfId="1" applyFont="1" applyFill="1" applyBorder="1" applyAlignment="1">
      <alignment horizontal="right" vertical="center"/>
    </xf>
    <xf numFmtId="43" fontId="20" fillId="0" borderId="11" xfId="1" applyFont="1" applyFill="1" applyBorder="1" applyAlignment="1">
      <alignment horizontal="center" vertical="center"/>
    </xf>
    <xf numFmtId="43" fontId="20" fillId="0" borderId="11" xfId="1" applyFont="1" applyFill="1" applyBorder="1" applyAlignment="1">
      <alignment horizontal="center" vertical="center"/>
    </xf>
    <xf numFmtId="0" fontId="19" fillId="0" borderId="20" xfId="0" applyFont="1" applyBorder="1" applyAlignment="1">
      <alignment vertical="center"/>
    </xf>
    <xf numFmtId="43" fontId="19" fillId="0" borderId="21" xfId="1" applyFont="1" applyFill="1" applyBorder="1" applyAlignment="1">
      <alignment vertical="center"/>
    </xf>
    <xf numFmtId="0" fontId="22" fillId="33" borderId="0" xfId="0" applyFont="1" applyFill="1" applyBorder="1" applyAlignment="1">
      <alignment horizontal="center" vertical="top"/>
    </xf>
    <xf numFmtId="0" fontId="19" fillId="33" borderId="0" xfId="0" quotePrefix="1" applyFont="1" applyFill="1" applyBorder="1" applyAlignment="1">
      <alignment horizontal="center" vertical="top"/>
    </xf>
    <xf numFmtId="0" fontId="19" fillId="0" borderId="15" xfId="0" applyFont="1" applyBorder="1" applyAlignment="1">
      <alignment vertical="center"/>
    </xf>
    <xf numFmtId="43" fontId="20" fillId="0" borderId="11" xfId="1" applyFont="1" applyFill="1" applyBorder="1" applyAlignment="1">
      <alignment horizontal="center" vertical="center"/>
    </xf>
    <xf numFmtId="43" fontId="19" fillId="0" borderId="13" xfId="1" applyFont="1" applyFill="1" applyBorder="1" applyAlignment="1">
      <alignment horizontal="center" vertical="center"/>
    </xf>
    <xf numFmtId="43" fontId="19" fillId="0" borderId="11" xfId="1" applyFont="1" applyFill="1" applyBorder="1" applyAlignment="1">
      <alignment horizontal="center" vertical="center"/>
    </xf>
    <xf numFmtId="43" fontId="19" fillId="0" borderId="21" xfId="1" applyFont="1" applyFill="1" applyBorder="1" applyAlignment="1">
      <alignment horizontal="center" vertical="center"/>
    </xf>
    <xf numFmtId="43" fontId="19" fillId="0" borderId="14" xfId="1" applyFont="1" applyFill="1" applyBorder="1" applyAlignment="1">
      <alignment horizontal="center" vertical="center"/>
    </xf>
    <xf numFmtId="43" fontId="20" fillId="0" borderId="0" xfId="1" applyFont="1" applyFill="1" applyBorder="1" applyAlignment="1">
      <alignment horizontal="right" vertical="center"/>
    </xf>
    <xf numFmtId="43" fontId="20" fillId="0" borderId="11" xfId="1" applyFont="1" applyFill="1" applyBorder="1" applyAlignment="1">
      <alignment horizontal="center" vertical="center"/>
    </xf>
    <xf numFmtId="0" fontId="20" fillId="0" borderId="16" xfId="0" applyFont="1" applyBorder="1" applyAlignment="1">
      <alignment horizontal="center" vertical="center"/>
    </xf>
    <xf numFmtId="43" fontId="20" fillId="0" borderId="11" xfId="1" applyFont="1" applyFill="1" applyBorder="1" applyAlignment="1">
      <alignment horizontal="center" vertical="center" wrapText="1"/>
    </xf>
    <xf numFmtId="43" fontId="20" fillId="0" borderId="15" xfId="1" applyFont="1" applyFill="1" applyBorder="1" applyAlignment="1">
      <alignment horizontal="center" vertical="center" wrapText="1"/>
    </xf>
    <xf numFmtId="43" fontId="20" fillId="0" borderId="22" xfId="1" applyFont="1" applyFill="1" applyBorder="1" applyAlignment="1">
      <alignment horizontal="center" vertical="center" wrapText="1"/>
    </xf>
    <xf numFmtId="43" fontId="20" fillId="0" borderId="11" xfId="1" applyFont="1" applyFill="1" applyBorder="1" applyAlignment="1">
      <alignment horizontal="center" vertical="center"/>
    </xf>
    <xf numFmtId="0" fontId="21" fillId="0" borderId="0" xfId="0" applyFont="1" applyBorder="1" applyAlignment="1">
      <alignment horizontal="center" vertical="center"/>
    </xf>
    <xf numFmtId="0" fontId="20" fillId="0" borderId="15" xfId="0" applyFont="1" applyBorder="1" applyAlignment="1">
      <alignment horizontal="center" vertical="center"/>
    </xf>
    <xf numFmtId="0" fontId="20" fillId="0" borderId="22" xfId="0" applyFont="1" applyBorder="1" applyAlignment="1">
      <alignment horizontal="center" vertical="center"/>
    </xf>
    <xf numFmtId="0" fontId="20" fillId="0" borderId="23" xfId="0" applyFont="1" applyBorder="1" applyAlignment="1">
      <alignment horizontal="center" vertical="center"/>
    </xf>
    <xf numFmtId="0" fontId="20" fillId="0" borderId="24" xfId="0" applyFont="1" applyBorder="1" applyAlignment="1">
      <alignment vertical="center"/>
    </xf>
    <xf numFmtId="0" fontId="19" fillId="0" borderId="25" xfId="0" applyFont="1" applyBorder="1" applyAlignment="1">
      <alignment vertical="center"/>
    </xf>
    <xf numFmtId="0" fontId="20" fillId="0" borderId="22" xfId="0" applyFont="1" applyBorder="1" applyAlignment="1">
      <alignment vertical="center"/>
    </xf>
    <xf numFmtId="0" fontId="19" fillId="0" borderId="26" xfId="0" applyFont="1" applyBorder="1" applyAlignment="1">
      <alignment vertical="center"/>
    </xf>
    <xf numFmtId="0" fontId="19" fillId="33" borderId="25" xfId="0" applyFont="1" applyFill="1" applyBorder="1" applyAlignment="1">
      <alignment vertical="top"/>
    </xf>
    <xf numFmtId="0" fontId="22" fillId="33" borderId="25" xfId="0" applyFont="1" applyFill="1" applyBorder="1" applyAlignment="1">
      <alignment vertical="top"/>
    </xf>
    <xf numFmtId="0" fontId="19" fillId="33" borderId="27" xfId="0" applyFont="1" applyFill="1" applyBorder="1" applyAlignment="1">
      <alignment vertical="top"/>
    </xf>
    <xf numFmtId="0" fontId="19" fillId="33" borderId="22" xfId="0" applyFont="1" applyFill="1" applyBorder="1" applyAlignment="1">
      <alignment vertical="top"/>
    </xf>
  </cellXfs>
  <cellStyles count="44">
    <cellStyle name="20% - ส่วนที่ถูกเน้น1" xfId="20" builtinId="30" customBuiltin="1"/>
    <cellStyle name="20% - ส่วนที่ถูกเน้น2" xfId="24" builtinId="34" customBuiltin="1"/>
    <cellStyle name="20% - ส่วนที่ถูกเน้น3" xfId="28" builtinId="38" customBuiltin="1"/>
    <cellStyle name="20% - ส่วนที่ถูกเน้น4" xfId="32" builtinId="42" customBuiltin="1"/>
    <cellStyle name="20% - ส่วนที่ถูกเน้น5" xfId="36" builtinId="46" customBuiltin="1"/>
    <cellStyle name="20% - ส่วนที่ถูกเน้น6" xfId="40" builtinId="50" customBuiltin="1"/>
    <cellStyle name="40% - ส่วนที่ถูกเน้น1" xfId="21" builtinId="31" customBuiltin="1"/>
    <cellStyle name="40% - ส่วนที่ถูกเน้น2" xfId="25" builtinId="35" customBuiltin="1"/>
    <cellStyle name="40% - ส่วนที่ถูกเน้น3" xfId="29" builtinId="39" customBuiltin="1"/>
    <cellStyle name="40% - ส่วนที่ถูกเน้น4" xfId="33" builtinId="43" customBuiltin="1"/>
    <cellStyle name="40% - ส่วนที่ถูกเน้น5" xfId="37" builtinId="47" customBuiltin="1"/>
    <cellStyle name="40% - ส่วนที่ถูกเน้น6" xfId="41" builtinId="51" customBuiltin="1"/>
    <cellStyle name="60% - ส่วนที่ถูกเน้น1" xfId="22" builtinId="32" customBuiltin="1"/>
    <cellStyle name="60% - ส่วนที่ถูกเน้น2" xfId="26" builtinId="36" customBuiltin="1"/>
    <cellStyle name="60% - ส่วนที่ถูกเน้น3" xfId="30" builtinId="40" customBuiltin="1"/>
    <cellStyle name="60% - ส่วนที่ถูกเน้น4" xfId="34" builtinId="44" customBuiltin="1"/>
    <cellStyle name="60% - ส่วนที่ถูกเน้น5" xfId="38" builtinId="48" customBuiltin="1"/>
    <cellStyle name="60% - ส่วนที่ถูกเน้น6" xfId="42" builtinId="52" customBuiltin="1"/>
    <cellStyle name="การคำนวณ" xfId="12" builtinId="22" customBuiltin="1"/>
    <cellStyle name="ข้อความเตือน" xfId="15" builtinId="11" customBuiltin="1"/>
    <cellStyle name="ข้อความอธิบาย" xfId="17" builtinId="53" customBuiltin="1"/>
    <cellStyle name="จุลภาค" xfId="1" builtinId="3"/>
    <cellStyle name="ชื่อเรื่อง" xfId="2" builtinId="15" customBuiltin="1"/>
    <cellStyle name="เซลล์ตรวจสอบ" xfId="14" builtinId="23" customBuiltin="1"/>
    <cellStyle name="เซลล์ที่มีลิงก์" xfId="13" builtinId="24" customBuiltin="1"/>
    <cellStyle name="ดี" xfId="7" builtinId="26" customBuiltin="1"/>
    <cellStyle name="ปกติ" xfId="0" builtinId="0"/>
    <cellStyle name="ปกติ 2" xfId="43" xr:uid="{B1612736-A9C7-4334-B53F-51687B1BA2C1}"/>
    <cellStyle name="ป้อนค่า" xfId="10" builtinId="20" customBuiltin="1"/>
    <cellStyle name="ปานกลาง" xfId="9" builtinId="28" customBuiltin="1"/>
    <cellStyle name="ผลรวม" xfId="18" builtinId="25" customBuiltin="1"/>
    <cellStyle name="แย่" xfId="8" builtinId="27" customBuiltin="1"/>
    <cellStyle name="ส่วนที่ถูกเน้น1" xfId="19" builtinId="29" customBuiltin="1"/>
    <cellStyle name="ส่วนที่ถูกเน้น2" xfId="23" builtinId="33" customBuiltin="1"/>
    <cellStyle name="ส่วนที่ถูกเน้น3" xfId="27" builtinId="37" customBuiltin="1"/>
    <cellStyle name="ส่วนที่ถูกเน้น4" xfId="31" builtinId="41" customBuiltin="1"/>
    <cellStyle name="ส่วนที่ถูกเน้น5" xfId="35" builtinId="45" customBuiltin="1"/>
    <cellStyle name="ส่วนที่ถูกเน้น6" xfId="39" builtinId="49" customBuiltin="1"/>
    <cellStyle name="แสดงผล" xfId="11" builtinId="21" customBuiltin="1"/>
    <cellStyle name="หมายเหตุ" xfId="16" builtinId="10" customBuiltin="1"/>
    <cellStyle name="หัวเรื่อง 1" xfId="3" builtinId="16" customBuiltin="1"/>
    <cellStyle name="หัวเรื่อง 2" xfId="4" builtinId="17" customBuiltin="1"/>
    <cellStyle name="หัวเรื่อง 3" xfId="5" builtinId="18" customBuiltin="1"/>
    <cellStyle name="หัวเรื่อง 4" xfId="6" builtinId="19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ธีม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86A5C4-FE89-4266-8C20-9550CDE8E355}">
  <sheetPr>
    <tabColor rgb="FFFFFF00"/>
  </sheetPr>
  <dimension ref="A1:O48"/>
  <sheetViews>
    <sheetView tabSelected="1" view="pageBreakPreview" zoomScaleNormal="100" zoomScaleSheetLayoutView="100" workbookViewId="0">
      <selection activeCell="A5" sqref="A5:B48"/>
    </sheetView>
  </sheetViews>
  <sheetFormatPr defaultRowHeight="21"/>
  <cols>
    <col min="1" max="1" width="5.5703125" style="4" customWidth="1"/>
    <col min="2" max="2" width="93" style="4" bestFit="1" customWidth="1"/>
    <col min="3" max="3" width="20.140625" style="3" customWidth="1"/>
    <col min="4" max="5" width="17.7109375" style="3" customWidth="1"/>
    <col min="6" max="6" width="7.85546875" style="2" bestFit="1" customWidth="1"/>
    <col min="7" max="7" width="19.140625" style="3" customWidth="1"/>
    <col min="8" max="8" width="10.7109375" style="2" customWidth="1"/>
    <col min="9" max="9" width="20.5703125" style="3" customWidth="1"/>
    <col min="10" max="10" width="5.140625" style="4" customWidth="1"/>
    <col min="11" max="11" width="39" style="7" customWidth="1"/>
    <col min="12" max="12" width="16.42578125" style="3" bestFit="1" customWidth="1"/>
    <col min="13" max="13" width="16.85546875" style="3" bestFit="1" customWidth="1"/>
    <col min="14" max="14" width="9.140625" style="3"/>
    <col min="15" max="15" width="15.28515625" style="3" bestFit="1" customWidth="1"/>
    <col min="16" max="16384" width="9.140625" style="4"/>
  </cols>
  <sheetData>
    <row r="1" spans="1:15" s="5" customFormat="1" ht="26.25">
      <c r="A1" s="50" t="s">
        <v>79</v>
      </c>
      <c r="B1" s="50"/>
      <c r="C1" s="50"/>
      <c r="D1" s="50"/>
      <c r="E1" s="50"/>
      <c r="F1" s="50"/>
      <c r="G1" s="50"/>
      <c r="H1" s="50"/>
      <c r="I1" s="50"/>
      <c r="L1" s="1"/>
      <c r="M1" s="1"/>
      <c r="N1" s="1"/>
      <c r="O1" s="1"/>
    </row>
    <row r="2" spans="1:15" s="5" customFormat="1" ht="26.25">
      <c r="A2" s="50" t="s">
        <v>3</v>
      </c>
      <c r="B2" s="50"/>
      <c r="C2" s="50"/>
      <c r="D2" s="50"/>
      <c r="E2" s="50"/>
      <c r="F2" s="50"/>
      <c r="G2" s="50"/>
      <c r="H2" s="50"/>
      <c r="I2" s="50"/>
      <c r="L2" s="1"/>
      <c r="M2" s="1"/>
      <c r="N2" s="1"/>
      <c r="O2" s="1"/>
    </row>
    <row r="3" spans="1:15" s="5" customFormat="1" ht="26.25">
      <c r="A3" s="50" t="s">
        <v>85</v>
      </c>
      <c r="B3" s="50"/>
      <c r="C3" s="50"/>
      <c r="D3" s="50"/>
      <c r="E3" s="50"/>
      <c r="F3" s="50"/>
      <c r="G3" s="50"/>
      <c r="H3" s="50"/>
      <c r="I3" s="50"/>
      <c r="L3" s="1"/>
      <c r="M3" s="1"/>
      <c r="N3" s="1"/>
      <c r="O3" s="1"/>
    </row>
    <row r="4" spans="1:15" s="6" customFormat="1">
      <c r="C4" s="2"/>
      <c r="D4" s="2"/>
      <c r="E4" s="2"/>
      <c r="F4" s="2"/>
      <c r="G4" s="2"/>
      <c r="H4" s="2"/>
      <c r="I4" s="43" t="s">
        <v>9</v>
      </c>
      <c r="L4" s="2"/>
      <c r="M4" s="2"/>
      <c r="N4" s="2"/>
      <c r="O4" s="2"/>
    </row>
    <row r="5" spans="1:15" s="6" customFormat="1" ht="48" customHeight="1">
      <c r="A5" s="51" t="s">
        <v>81</v>
      </c>
      <c r="B5" s="52"/>
      <c r="C5" s="46" t="s">
        <v>83</v>
      </c>
      <c r="D5" s="46" t="s">
        <v>5</v>
      </c>
      <c r="E5" s="49" t="s">
        <v>6</v>
      </c>
      <c r="F5" s="49"/>
      <c r="G5" s="47" t="s">
        <v>80</v>
      </c>
      <c r="H5" s="48"/>
      <c r="I5" s="46" t="s">
        <v>84</v>
      </c>
      <c r="J5" s="8"/>
      <c r="K5" s="7" t="s">
        <v>0</v>
      </c>
      <c r="L5" s="2"/>
      <c r="M5" s="2"/>
      <c r="N5" s="2"/>
      <c r="O5" s="2"/>
    </row>
    <row r="6" spans="1:15" s="6" customFormat="1">
      <c r="A6" s="51"/>
      <c r="B6" s="52"/>
      <c r="C6" s="49"/>
      <c r="D6" s="46"/>
      <c r="E6" s="25" t="s">
        <v>7</v>
      </c>
      <c r="F6" s="44" t="s">
        <v>8</v>
      </c>
      <c r="G6" s="25" t="s">
        <v>7</v>
      </c>
      <c r="H6" s="38" t="s">
        <v>8</v>
      </c>
      <c r="I6" s="49"/>
      <c r="J6" s="8"/>
      <c r="K6" s="7"/>
      <c r="L6" s="2"/>
      <c r="M6" s="2"/>
      <c r="N6" s="2"/>
      <c r="O6" s="2"/>
    </row>
    <row r="7" spans="1:15" ht="21.75" thickBot="1">
      <c r="A7" s="45" t="s">
        <v>4</v>
      </c>
      <c r="B7" s="53"/>
      <c r="C7" s="26">
        <f>+C8+C10+C12+C33+C35+C37+C40+C45+C47</f>
        <v>1169198324</v>
      </c>
      <c r="D7" s="26">
        <f>+D8+D10+D12+D33+D35+D37+D40+D45+D47</f>
        <v>64433472.329999991</v>
      </c>
      <c r="E7" s="26">
        <f>+E8+E10+E12+E33+E35+E37+E40+E45+E47</f>
        <v>754532868.44999993</v>
      </c>
      <c r="F7" s="26">
        <f t="shared" ref="F7:F23" si="0">E7*100/C7</f>
        <v>64.534207153892567</v>
      </c>
      <c r="G7" s="26">
        <f t="shared" ref="G7:G23" si="1">+D7+E7</f>
        <v>818966340.77999997</v>
      </c>
      <c r="H7" s="26">
        <f t="shared" ref="H7:H23" si="2">G7*100/C7</f>
        <v>70.04511757921405</v>
      </c>
      <c r="I7" s="27">
        <f t="shared" ref="I7:I23" si="3">+C7-D7-E7</f>
        <v>350231983.22000015</v>
      </c>
      <c r="J7" s="8"/>
      <c r="L7" s="4"/>
    </row>
    <row r="8" spans="1:15" s="18" customFormat="1" ht="21.75" thickTop="1">
      <c r="A8" s="16" t="s">
        <v>1</v>
      </c>
      <c r="B8" s="54"/>
      <c r="C8" s="17">
        <f>+C9</f>
        <v>12225200</v>
      </c>
      <c r="D8" s="17">
        <f t="shared" ref="D8:E8" si="4">+D9</f>
        <v>57998</v>
      </c>
      <c r="E8" s="17">
        <f t="shared" si="4"/>
        <v>8446326</v>
      </c>
      <c r="F8" s="28">
        <f t="shared" si="0"/>
        <v>69.089470928900965</v>
      </c>
      <c r="G8" s="28">
        <f t="shared" si="1"/>
        <v>8504324</v>
      </c>
      <c r="H8" s="28">
        <f t="shared" si="2"/>
        <v>69.563884435428463</v>
      </c>
      <c r="I8" s="29">
        <f t="shared" si="3"/>
        <v>3720876</v>
      </c>
      <c r="K8" s="19"/>
      <c r="L8" s="20"/>
      <c r="M8" s="20"/>
      <c r="N8" s="20"/>
      <c r="O8" s="20"/>
    </row>
    <row r="9" spans="1:15">
      <c r="A9" s="14"/>
      <c r="B9" s="55" t="s">
        <v>11</v>
      </c>
      <c r="C9" s="12">
        <v>12225200</v>
      </c>
      <c r="D9" s="12">
        <v>57998</v>
      </c>
      <c r="E9" s="12">
        <v>8446326</v>
      </c>
      <c r="F9" s="39">
        <f t="shared" si="0"/>
        <v>69.089470928900965</v>
      </c>
      <c r="G9" s="12">
        <f t="shared" si="1"/>
        <v>8504324</v>
      </c>
      <c r="H9" s="39">
        <f t="shared" si="2"/>
        <v>69.563884435428463</v>
      </c>
      <c r="I9" s="12">
        <f t="shared" si="3"/>
        <v>3720876</v>
      </c>
      <c r="K9" s="10" t="s">
        <v>10</v>
      </c>
    </row>
    <row r="10" spans="1:15" s="18" customFormat="1">
      <c r="A10" s="21" t="s">
        <v>2</v>
      </c>
      <c r="B10" s="56"/>
      <c r="C10" s="22">
        <f>+C11</f>
        <v>60542185.649999999</v>
      </c>
      <c r="D10" s="22">
        <f t="shared" ref="D10:E10" si="5">+D11</f>
        <v>0</v>
      </c>
      <c r="E10" s="22">
        <f t="shared" si="5"/>
        <v>39226966.850000001</v>
      </c>
      <c r="F10" s="44">
        <f t="shared" si="0"/>
        <v>64.792782799046506</v>
      </c>
      <c r="G10" s="25">
        <f t="shared" si="1"/>
        <v>39226966.850000001</v>
      </c>
      <c r="H10" s="38">
        <f t="shared" si="2"/>
        <v>64.792782799046506</v>
      </c>
      <c r="I10" s="30">
        <f t="shared" si="3"/>
        <v>21315218.799999997</v>
      </c>
      <c r="K10" s="7"/>
      <c r="L10" s="20"/>
      <c r="M10" s="20"/>
      <c r="N10" s="20"/>
      <c r="O10" s="20"/>
    </row>
    <row r="11" spans="1:15">
      <c r="A11" s="14"/>
      <c r="B11" s="55" t="s">
        <v>77</v>
      </c>
      <c r="C11" s="12">
        <v>60542185.649999999</v>
      </c>
      <c r="D11" s="12">
        <v>0</v>
      </c>
      <c r="E11" s="12">
        <v>39226966.850000001</v>
      </c>
      <c r="F11" s="39">
        <f t="shared" si="0"/>
        <v>64.792782799046506</v>
      </c>
      <c r="G11" s="12">
        <f t="shared" si="1"/>
        <v>39226966.850000001</v>
      </c>
      <c r="H11" s="39">
        <f t="shared" si="2"/>
        <v>64.792782799046506</v>
      </c>
      <c r="I11" s="12">
        <f t="shared" si="3"/>
        <v>21315218.799999997</v>
      </c>
      <c r="K11" s="9" t="s">
        <v>82</v>
      </c>
    </row>
    <row r="12" spans="1:15" s="18" customFormat="1">
      <c r="A12" s="21" t="s">
        <v>12</v>
      </c>
      <c r="B12" s="56"/>
      <c r="C12" s="22">
        <f>+C13+C14+C15+C16+C17+C18+C19+C20+C21+C22+C23+C24+C25+C26+C27+C28+C29+C30+C31+C32</f>
        <v>530425840.30000001</v>
      </c>
      <c r="D12" s="22">
        <f t="shared" ref="D12:E12" si="6">+D13+D14+D15+D16+D17+D18+D19+D20+D21+D22+D23+D24+D25+D26+D27+D28+D29+D30+D31+D32</f>
        <v>31212079.829999998</v>
      </c>
      <c r="E12" s="22">
        <f t="shared" si="6"/>
        <v>351579923.72999996</v>
      </c>
      <c r="F12" s="44">
        <f t="shared" si="0"/>
        <v>66.282578452654604</v>
      </c>
      <c r="G12" s="25">
        <f t="shared" si="1"/>
        <v>382792003.55999994</v>
      </c>
      <c r="H12" s="38">
        <f t="shared" si="2"/>
        <v>72.166922211689226</v>
      </c>
      <c r="I12" s="30">
        <f t="shared" si="3"/>
        <v>147633836.74000007</v>
      </c>
      <c r="K12" s="7"/>
      <c r="L12" s="20"/>
      <c r="M12" s="20"/>
      <c r="N12" s="20"/>
      <c r="O12" s="20"/>
    </row>
    <row r="13" spans="1:15">
      <c r="A13" s="33"/>
      <c r="B13" s="57" t="s">
        <v>13</v>
      </c>
      <c r="C13" s="34">
        <v>15984976</v>
      </c>
      <c r="D13" s="34">
        <v>144400</v>
      </c>
      <c r="E13" s="34">
        <v>11253096.310000001</v>
      </c>
      <c r="F13" s="41">
        <f t="shared" si="0"/>
        <v>70.397955617825133</v>
      </c>
      <c r="G13" s="34">
        <f t="shared" si="1"/>
        <v>11397496.310000001</v>
      </c>
      <c r="H13" s="41">
        <f t="shared" si="2"/>
        <v>71.301303861826256</v>
      </c>
      <c r="I13" s="34">
        <f t="shared" si="3"/>
        <v>4587479.6899999995</v>
      </c>
      <c r="K13" s="11" t="s">
        <v>33</v>
      </c>
    </row>
    <row r="14" spans="1:15">
      <c r="A14" s="14"/>
      <c r="B14" s="58" t="s">
        <v>14</v>
      </c>
      <c r="C14" s="12">
        <v>47931200</v>
      </c>
      <c r="D14" s="12">
        <v>1058071</v>
      </c>
      <c r="E14" s="12">
        <v>35115766.359999999</v>
      </c>
      <c r="F14" s="39">
        <f t="shared" si="0"/>
        <v>73.262856677904992</v>
      </c>
      <c r="G14" s="12">
        <f t="shared" si="1"/>
        <v>36173837.359999999</v>
      </c>
      <c r="H14" s="39">
        <f t="shared" si="2"/>
        <v>75.470335313949988</v>
      </c>
      <c r="I14" s="12">
        <f t="shared" si="3"/>
        <v>11757362.640000001</v>
      </c>
      <c r="K14" s="11" t="s">
        <v>34</v>
      </c>
    </row>
    <row r="15" spans="1:15">
      <c r="A15" s="14"/>
      <c r="B15" s="58" t="s">
        <v>15</v>
      </c>
      <c r="C15" s="12">
        <v>5317210</v>
      </c>
      <c r="D15" s="12">
        <v>0</v>
      </c>
      <c r="E15" s="12">
        <v>4523652.6900000004</v>
      </c>
      <c r="F15" s="39">
        <f t="shared" si="0"/>
        <v>85.075682359733776</v>
      </c>
      <c r="G15" s="12">
        <f t="shared" si="1"/>
        <v>4523652.6900000004</v>
      </c>
      <c r="H15" s="39">
        <f t="shared" si="2"/>
        <v>85.075682359733776</v>
      </c>
      <c r="I15" s="12">
        <f t="shared" si="3"/>
        <v>793557.30999999959</v>
      </c>
      <c r="K15" s="11" t="s">
        <v>35</v>
      </c>
    </row>
    <row r="16" spans="1:15">
      <c r="A16" s="14"/>
      <c r="B16" s="58" t="s">
        <v>16</v>
      </c>
      <c r="C16" s="12">
        <v>41303582.5</v>
      </c>
      <c r="D16" s="12">
        <v>6976040.5300000003</v>
      </c>
      <c r="E16" s="12">
        <v>24433887.710000001</v>
      </c>
      <c r="F16" s="39">
        <f t="shared" si="0"/>
        <v>59.156824253683077</v>
      </c>
      <c r="G16" s="12">
        <f t="shared" si="1"/>
        <v>31409928.240000002</v>
      </c>
      <c r="H16" s="39">
        <f t="shared" si="2"/>
        <v>76.046498484725873</v>
      </c>
      <c r="I16" s="12">
        <f t="shared" si="3"/>
        <v>9893654.2599999979</v>
      </c>
      <c r="K16" s="11" t="s">
        <v>36</v>
      </c>
    </row>
    <row r="17" spans="1:11">
      <c r="A17" s="14"/>
      <c r="B17" s="58" t="s">
        <v>17</v>
      </c>
      <c r="C17" s="12">
        <v>204217543</v>
      </c>
      <c r="D17" s="12">
        <v>15003165.029999999</v>
      </c>
      <c r="E17" s="12">
        <v>127420641.38</v>
      </c>
      <c r="F17" s="39">
        <f t="shared" si="0"/>
        <v>62.394561950047553</v>
      </c>
      <c r="G17" s="12">
        <f t="shared" si="1"/>
        <v>142423806.41</v>
      </c>
      <c r="H17" s="39">
        <f t="shared" si="2"/>
        <v>69.741220229057404</v>
      </c>
      <c r="I17" s="12">
        <f t="shared" si="3"/>
        <v>61793736.590000004</v>
      </c>
      <c r="K17" s="11" t="s">
        <v>37</v>
      </c>
    </row>
    <row r="18" spans="1:11">
      <c r="A18" s="14"/>
      <c r="B18" s="58" t="s">
        <v>18</v>
      </c>
      <c r="C18" s="12">
        <v>6816000</v>
      </c>
      <c r="D18" s="12">
        <v>291841</v>
      </c>
      <c r="E18" s="12">
        <v>5506555</v>
      </c>
      <c r="F18" s="39">
        <f t="shared" si="0"/>
        <v>80.788659037558688</v>
      </c>
      <c r="G18" s="12">
        <f t="shared" si="1"/>
        <v>5798396</v>
      </c>
      <c r="H18" s="39">
        <f t="shared" si="2"/>
        <v>85.070363849765258</v>
      </c>
      <c r="I18" s="12">
        <f t="shared" si="3"/>
        <v>1017604</v>
      </c>
      <c r="K18" s="11" t="s">
        <v>38</v>
      </c>
    </row>
    <row r="19" spans="1:11">
      <c r="A19" s="14"/>
      <c r="B19" s="58" t="s">
        <v>19</v>
      </c>
      <c r="C19" s="12">
        <v>10515358</v>
      </c>
      <c r="D19" s="12">
        <v>0</v>
      </c>
      <c r="E19" s="12">
        <v>9891296.5299999993</v>
      </c>
      <c r="F19" s="39">
        <f t="shared" si="0"/>
        <v>94.06523800711301</v>
      </c>
      <c r="G19" s="12">
        <f t="shared" si="1"/>
        <v>9891296.5299999993</v>
      </c>
      <c r="H19" s="39">
        <f t="shared" si="2"/>
        <v>94.06523800711301</v>
      </c>
      <c r="I19" s="12">
        <f t="shared" si="3"/>
        <v>624061.47000000067</v>
      </c>
      <c r="K19" s="11" t="s">
        <v>39</v>
      </c>
    </row>
    <row r="20" spans="1:11">
      <c r="A20" s="14"/>
      <c r="B20" s="58" t="s">
        <v>20</v>
      </c>
      <c r="C20" s="12">
        <v>3933718</v>
      </c>
      <c r="D20" s="12">
        <v>142800</v>
      </c>
      <c r="E20" s="12">
        <v>2865610.51</v>
      </c>
      <c r="F20" s="39">
        <f t="shared" si="0"/>
        <v>72.847380264675806</v>
      </c>
      <c r="G20" s="12">
        <f t="shared" si="1"/>
        <v>3008410.51</v>
      </c>
      <c r="H20" s="39">
        <f t="shared" si="2"/>
        <v>76.477533722549509</v>
      </c>
      <c r="I20" s="12">
        <f t="shared" si="3"/>
        <v>925307.49000000022</v>
      </c>
      <c r="K20" s="11" t="s">
        <v>40</v>
      </c>
    </row>
    <row r="21" spans="1:11">
      <c r="A21" s="14"/>
      <c r="B21" s="59" t="s">
        <v>21</v>
      </c>
      <c r="C21" s="12">
        <v>35909319.799999997</v>
      </c>
      <c r="D21" s="12">
        <v>3015390.5</v>
      </c>
      <c r="E21" s="12">
        <v>22680439.940000001</v>
      </c>
      <c r="F21" s="39">
        <f t="shared" si="0"/>
        <v>63.160316225204582</v>
      </c>
      <c r="G21" s="12">
        <f t="shared" si="1"/>
        <v>25695830.440000001</v>
      </c>
      <c r="H21" s="39">
        <f t="shared" si="2"/>
        <v>71.557552699731175</v>
      </c>
      <c r="I21" s="12">
        <f t="shared" si="3"/>
        <v>10213489.359999996</v>
      </c>
      <c r="K21" s="35" t="s">
        <v>41</v>
      </c>
    </row>
    <row r="22" spans="1:11">
      <c r="A22" s="14"/>
      <c r="B22" s="59" t="s">
        <v>22</v>
      </c>
      <c r="C22" s="12">
        <v>6048364</v>
      </c>
      <c r="D22" s="12">
        <v>219166</v>
      </c>
      <c r="E22" s="12">
        <v>3787061.53</v>
      </c>
      <c r="F22" s="39">
        <f t="shared" si="0"/>
        <v>62.612989727470108</v>
      </c>
      <c r="G22" s="12">
        <f t="shared" si="1"/>
        <v>4006227.53</v>
      </c>
      <c r="H22" s="39">
        <f t="shared" si="2"/>
        <v>66.236548097964999</v>
      </c>
      <c r="I22" s="12">
        <f t="shared" si="3"/>
        <v>2042136.4700000002</v>
      </c>
      <c r="K22" s="35" t="s">
        <v>42</v>
      </c>
    </row>
    <row r="23" spans="1:11">
      <c r="A23" s="14"/>
      <c r="B23" s="58" t="s">
        <v>23</v>
      </c>
      <c r="C23" s="12">
        <v>4305800</v>
      </c>
      <c r="D23" s="12">
        <v>214970</v>
      </c>
      <c r="E23" s="12">
        <v>3104220.49</v>
      </c>
      <c r="F23" s="39">
        <f t="shared" si="0"/>
        <v>72.093931209066838</v>
      </c>
      <c r="G23" s="12">
        <f t="shared" si="1"/>
        <v>3319190.49</v>
      </c>
      <c r="H23" s="39">
        <f t="shared" si="2"/>
        <v>77.086499372938832</v>
      </c>
      <c r="I23" s="12">
        <f t="shared" si="3"/>
        <v>986609.50999999978</v>
      </c>
      <c r="K23" s="11" t="s">
        <v>43</v>
      </c>
    </row>
    <row r="24" spans="1:11">
      <c r="A24" s="14"/>
      <c r="B24" s="58" t="s">
        <v>24</v>
      </c>
      <c r="C24" s="12">
        <v>6097100</v>
      </c>
      <c r="D24" s="12">
        <v>307200</v>
      </c>
      <c r="E24" s="12">
        <v>4678927.82</v>
      </c>
      <c r="F24" s="39">
        <f t="shared" ref="F24:F38" si="7">E24*100/C24</f>
        <v>76.740217808466326</v>
      </c>
      <c r="G24" s="12">
        <f t="shared" ref="G24:G38" si="8">+D24+E24</f>
        <v>4986127.82</v>
      </c>
      <c r="H24" s="39">
        <f t="shared" ref="H24:H38" si="9">G24*100/C24</f>
        <v>81.778678716110932</v>
      </c>
      <c r="I24" s="12">
        <f t="shared" ref="I24:I38" si="10">+C24-D24-E24</f>
        <v>1110972.1799999997</v>
      </c>
      <c r="K24" s="11" t="s">
        <v>44</v>
      </c>
    </row>
    <row r="25" spans="1:11">
      <c r="A25" s="14"/>
      <c r="B25" s="58" t="s">
        <v>25</v>
      </c>
      <c r="C25" s="12">
        <v>35061855</v>
      </c>
      <c r="D25" s="12">
        <v>578159</v>
      </c>
      <c r="E25" s="12">
        <v>22714678.09</v>
      </c>
      <c r="F25" s="39">
        <f t="shared" si="7"/>
        <v>64.784587381357895</v>
      </c>
      <c r="G25" s="12">
        <f t="shared" si="8"/>
        <v>23292837.09</v>
      </c>
      <c r="H25" s="39">
        <f t="shared" si="9"/>
        <v>66.433556039747472</v>
      </c>
      <c r="I25" s="12">
        <f t="shared" si="10"/>
        <v>11769017.91</v>
      </c>
      <c r="K25" s="11" t="s">
        <v>45</v>
      </c>
    </row>
    <row r="26" spans="1:11">
      <c r="A26" s="14"/>
      <c r="B26" s="58" t="s">
        <v>26</v>
      </c>
      <c r="C26" s="12">
        <v>43366500</v>
      </c>
      <c r="D26" s="12">
        <v>1617239</v>
      </c>
      <c r="E26" s="12">
        <v>32478582.91</v>
      </c>
      <c r="F26" s="39">
        <f t="shared" si="7"/>
        <v>74.893253801897785</v>
      </c>
      <c r="G26" s="12">
        <f t="shared" si="8"/>
        <v>34095821.909999996</v>
      </c>
      <c r="H26" s="39">
        <f t="shared" si="9"/>
        <v>78.622489502265566</v>
      </c>
      <c r="I26" s="12">
        <f t="shared" si="10"/>
        <v>9270678.0899999999</v>
      </c>
      <c r="K26" s="11" t="s">
        <v>46</v>
      </c>
    </row>
    <row r="27" spans="1:11">
      <c r="A27" s="14"/>
      <c r="B27" s="58" t="s">
        <v>27</v>
      </c>
      <c r="C27" s="12">
        <v>7283416</v>
      </c>
      <c r="D27" s="12">
        <v>675408</v>
      </c>
      <c r="E27" s="12">
        <v>4111023.37</v>
      </c>
      <c r="F27" s="39">
        <f t="shared" si="7"/>
        <v>56.443616154837237</v>
      </c>
      <c r="G27" s="12">
        <f t="shared" si="8"/>
        <v>4786431.37</v>
      </c>
      <c r="H27" s="39">
        <f t="shared" si="9"/>
        <v>65.716847287042228</v>
      </c>
      <c r="I27" s="12">
        <f t="shared" si="10"/>
        <v>2496984.63</v>
      </c>
      <c r="K27" s="11" t="s">
        <v>47</v>
      </c>
    </row>
    <row r="28" spans="1:11">
      <c r="A28" s="14"/>
      <c r="B28" s="58" t="s">
        <v>28</v>
      </c>
      <c r="C28" s="12">
        <v>1911000</v>
      </c>
      <c r="D28" s="12">
        <v>750</v>
      </c>
      <c r="E28" s="12">
        <v>1200865</v>
      </c>
      <c r="F28" s="39">
        <f t="shared" si="7"/>
        <v>62.839612768184196</v>
      </c>
      <c r="G28" s="12">
        <f t="shared" si="8"/>
        <v>1201615</v>
      </c>
      <c r="H28" s="39">
        <f t="shared" si="9"/>
        <v>62.878859236002093</v>
      </c>
      <c r="I28" s="12">
        <f t="shared" si="10"/>
        <v>709385</v>
      </c>
      <c r="K28" s="11" t="s">
        <v>48</v>
      </c>
    </row>
    <row r="29" spans="1:11">
      <c r="A29" s="14"/>
      <c r="B29" s="58" t="s">
        <v>29</v>
      </c>
      <c r="C29" s="12">
        <v>28867000</v>
      </c>
      <c r="D29" s="12">
        <v>805520.29</v>
      </c>
      <c r="E29" s="12">
        <v>20156922.039999999</v>
      </c>
      <c r="F29" s="39">
        <f t="shared" si="7"/>
        <v>69.826868188589046</v>
      </c>
      <c r="G29" s="12">
        <f t="shared" si="8"/>
        <v>20962442.329999998</v>
      </c>
      <c r="H29" s="39">
        <f t="shared" si="9"/>
        <v>72.61732195933071</v>
      </c>
      <c r="I29" s="12">
        <f t="shared" si="10"/>
        <v>7904557.6700000018</v>
      </c>
      <c r="K29" s="11" t="s">
        <v>49</v>
      </c>
    </row>
    <row r="30" spans="1:11">
      <c r="A30" s="14"/>
      <c r="B30" s="58" t="s">
        <v>30</v>
      </c>
      <c r="C30" s="12">
        <v>4968700</v>
      </c>
      <c r="D30" s="12">
        <v>29243</v>
      </c>
      <c r="E30" s="12">
        <v>3656625.4</v>
      </c>
      <c r="F30" s="39">
        <f t="shared" ref="F30" si="11">E30*100/C30</f>
        <v>73.593201441020796</v>
      </c>
      <c r="G30" s="12">
        <f t="shared" ref="G30" si="12">+D30+E30</f>
        <v>3685868.4</v>
      </c>
      <c r="H30" s="39">
        <f t="shared" ref="H30" si="13">G30*100/C30</f>
        <v>74.181745728258903</v>
      </c>
      <c r="I30" s="12">
        <f t="shared" ref="I30" si="14">+C30-D30-E30</f>
        <v>1282831.6000000001</v>
      </c>
      <c r="K30" s="11"/>
    </row>
    <row r="31" spans="1:11">
      <c r="A31" s="14"/>
      <c r="B31" s="58" t="s">
        <v>31</v>
      </c>
      <c r="C31" s="12">
        <v>10262700</v>
      </c>
      <c r="D31" s="12">
        <v>10600</v>
      </c>
      <c r="E31" s="12">
        <v>7322218.0899999999</v>
      </c>
      <c r="F31" s="39">
        <f t="shared" si="7"/>
        <v>71.347872294815204</v>
      </c>
      <c r="G31" s="12">
        <f t="shared" si="8"/>
        <v>7332818.0899999999</v>
      </c>
      <c r="H31" s="39">
        <f t="shared" si="9"/>
        <v>71.451158954271293</v>
      </c>
      <c r="I31" s="12">
        <f t="shared" si="10"/>
        <v>2929881.91</v>
      </c>
      <c r="K31" s="11" t="s">
        <v>50</v>
      </c>
    </row>
    <row r="32" spans="1:11">
      <c r="A32" s="15"/>
      <c r="B32" s="60" t="s">
        <v>32</v>
      </c>
      <c r="C32" s="13">
        <v>10324498</v>
      </c>
      <c r="D32" s="13">
        <v>122116.48</v>
      </c>
      <c r="E32" s="13">
        <v>4677852.5599999996</v>
      </c>
      <c r="F32" s="42">
        <f t="shared" si="7"/>
        <v>45.308280944991218</v>
      </c>
      <c r="G32" s="13">
        <f t="shared" si="8"/>
        <v>4799969.04</v>
      </c>
      <c r="H32" s="42">
        <f t="shared" si="9"/>
        <v>46.491064650310356</v>
      </c>
      <c r="I32" s="13">
        <f t="shared" si="10"/>
        <v>5524528.96</v>
      </c>
      <c r="K32" s="11" t="s">
        <v>51</v>
      </c>
    </row>
    <row r="33" spans="1:15" s="18" customFormat="1">
      <c r="A33" s="23" t="s">
        <v>52</v>
      </c>
      <c r="B33" s="56"/>
      <c r="C33" s="22">
        <f>C34</f>
        <v>3337800</v>
      </c>
      <c r="D33" s="22">
        <f t="shared" ref="D33:E33" si="15">D34</f>
        <v>218000</v>
      </c>
      <c r="E33" s="22">
        <f t="shared" si="15"/>
        <v>1934900</v>
      </c>
      <c r="F33" s="44">
        <f t="shared" si="7"/>
        <v>57.969321109712986</v>
      </c>
      <c r="G33" s="31">
        <f t="shared" si="8"/>
        <v>2152900</v>
      </c>
      <c r="H33" s="38">
        <f t="shared" si="9"/>
        <v>64.500569237222123</v>
      </c>
      <c r="I33" s="30">
        <f t="shared" si="10"/>
        <v>1184900</v>
      </c>
      <c r="K33" s="7"/>
      <c r="L33" s="20"/>
      <c r="M33" s="20"/>
      <c r="N33" s="20"/>
      <c r="O33" s="20"/>
    </row>
    <row r="34" spans="1:15">
      <c r="A34" s="15"/>
      <c r="B34" s="60" t="s">
        <v>53</v>
      </c>
      <c r="C34" s="13">
        <v>3337800</v>
      </c>
      <c r="D34" s="13">
        <v>218000</v>
      </c>
      <c r="E34" s="13">
        <v>1934900</v>
      </c>
      <c r="F34" s="42">
        <f t="shared" si="7"/>
        <v>57.969321109712986</v>
      </c>
      <c r="G34" s="13">
        <f>+D34+E34</f>
        <v>2152900</v>
      </c>
      <c r="H34" s="42">
        <f t="shared" si="9"/>
        <v>64.500569237222123</v>
      </c>
      <c r="I34" s="13">
        <f t="shared" si="10"/>
        <v>1184900</v>
      </c>
      <c r="K34" s="11" t="s">
        <v>55</v>
      </c>
    </row>
    <row r="35" spans="1:15" s="18" customFormat="1">
      <c r="A35" s="23" t="s">
        <v>54</v>
      </c>
      <c r="B35" s="56"/>
      <c r="C35" s="22">
        <f>+C36</f>
        <v>279305964.63</v>
      </c>
      <c r="D35" s="22">
        <f t="shared" ref="D35:E35" si="16">+D36</f>
        <v>28171128.899999999</v>
      </c>
      <c r="E35" s="22">
        <f t="shared" si="16"/>
        <v>168331031.19999999</v>
      </c>
      <c r="F35" s="44">
        <f t="shared" si="7"/>
        <v>60.267610619411634</v>
      </c>
      <c r="G35" s="25">
        <f t="shared" si="8"/>
        <v>196502160.09999999</v>
      </c>
      <c r="H35" s="38">
        <f t="shared" si="9"/>
        <v>70.353728521447366</v>
      </c>
      <c r="I35" s="30">
        <f t="shared" si="10"/>
        <v>82803804.530000001</v>
      </c>
      <c r="K35" s="7"/>
      <c r="L35" s="20"/>
      <c r="M35" s="20"/>
      <c r="N35" s="20"/>
      <c r="O35" s="20"/>
    </row>
    <row r="36" spans="1:15">
      <c r="A36" s="14"/>
      <c r="B36" s="59" t="s">
        <v>56</v>
      </c>
      <c r="C36" s="12">
        <v>279305964.63</v>
      </c>
      <c r="D36" s="12">
        <v>28171128.899999999</v>
      </c>
      <c r="E36" s="12">
        <v>168331031.19999999</v>
      </c>
      <c r="F36" s="39">
        <f t="shared" si="7"/>
        <v>60.267610619411634</v>
      </c>
      <c r="G36" s="12">
        <f t="shared" si="8"/>
        <v>196502160.09999999</v>
      </c>
      <c r="H36" s="39">
        <f t="shared" si="9"/>
        <v>70.353728521447366</v>
      </c>
      <c r="I36" s="12">
        <f t="shared" si="10"/>
        <v>82803804.530000001</v>
      </c>
      <c r="K36" s="35" t="s">
        <v>57</v>
      </c>
    </row>
    <row r="37" spans="1:15" s="18" customFormat="1">
      <c r="A37" s="23" t="s">
        <v>58</v>
      </c>
      <c r="B37" s="56"/>
      <c r="C37" s="22">
        <f>+C38+C39</f>
        <v>65773801</v>
      </c>
      <c r="D37" s="22">
        <f>+D38+D39</f>
        <v>1107400.58</v>
      </c>
      <c r="E37" s="22">
        <f>+E38+E39</f>
        <v>42696495.289999999</v>
      </c>
      <c r="F37" s="44">
        <f t="shared" si="7"/>
        <v>64.914136998103544</v>
      </c>
      <c r="G37" s="25">
        <f t="shared" si="8"/>
        <v>43803895.869999997</v>
      </c>
      <c r="H37" s="38">
        <f t="shared" si="9"/>
        <v>66.597786966880633</v>
      </c>
      <c r="I37" s="30">
        <f t="shared" si="10"/>
        <v>21969905.130000003</v>
      </c>
      <c r="K37" s="7"/>
      <c r="L37" s="20"/>
      <c r="M37" s="20"/>
      <c r="N37" s="20"/>
      <c r="O37" s="20"/>
    </row>
    <row r="38" spans="1:15">
      <c r="A38" s="14"/>
      <c r="B38" s="58" t="s">
        <v>59</v>
      </c>
      <c r="C38" s="12">
        <v>2768300</v>
      </c>
      <c r="D38" s="12">
        <v>0</v>
      </c>
      <c r="E38" s="12">
        <v>1896073</v>
      </c>
      <c r="F38" s="39">
        <f t="shared" si="7"/>
        <v>68.492323808835749</v>
      </c>
      <c r="G38" s="12">
        <f t="shared" si="8"/>
        <v>1896073</v>
      </c>
      <c r="H38" s="39">
        <f t="shared" si="9"/>
        <v>68.492323808835749</v>
      </c>
      <c r="I38" s="12">
        <f t="shared" si="10"/>
        <v>872227</v>
      </c>
      <c r="K38" s="11" t="s">
        <v>60</v>
      </c>
    </row>
    <row r="39" spans="1:15">
      <c r="A39" s="14"/>
      <c r="B39" s="58" t="s">
        <v>61</v>
      </c>
      <c r="C39" s="12">
        <v>63005501</v>
      </c>
      <c r="D39" s="12">
        <v>1107400.58</v>
      </c>
      <c r="E39" s="12">
        <v>40800422.289999999</v>
      </c>
      <c r="F39" s="39">
        <f t="shared" ref="F39:F48" si="17">E39*100/C39</f>
        <v>64.756920653642609</v>
      </c>
      <c r="G39" s="12">
        <f t="shared" ref="G39:G48" si="18">+D39+E39</f>
        <v>41907822.869999997</v>
      </c>
      <c r="H39" s="39">
        <f t="shared" ref="H39:H48" si="19">G39*100/C39</f>
        <v>66.514545880684281</v>
      </c>
      <c r="I39" s="12">
        <f t="shared" ref="I39:I48" si="20">+C39-D39-E39</f>
        <v>21097678.130000003</v>
      </c>
      <c r="K39" s="36" t="s">
        <v>62</v>
      </c>
    </row>
    <row r="40" spans="1:15" s="18" customFormat="1">
      <c r="A40" s="23" t="s">
        <v>63</v>
      </c>
      <c r="B40" s="56"/>
      <c r="C40" s="22">
        <f>+C41+C42+C43+C44</f>
        <v>203447932.42000002</v>
      </c>
      <c r="D40" s="22">
        <f>+D41+D42+D43+D44</f>
        <v>3548994.2199999997</v>
      </c>
      <c r="E40" s="22">
        <f>+E41+E42+E43+E44</f>
        <v>133030739.87999998</v>
      </c>
      <c r="F40" s="44">
        <f t="shared" si="17"/>
        <v>65.388101170460629</v>
      </c>
      <c r="G40" s="25">
        <f t="shared" si="18"/>
        <v>136579734.09999999</v>
      </c>
      <c r="H40" s="38">
        <f t="shared" si="19"/>
        <v>67.132525003027993</v>
      </c>
      <c r="I40" s="30">
        <f t="shared" si="20"/>
        <v>66868198.320000038</v>
      </c>
      <c r="K40" s="7"/>
      <c r="L40" s="20"/>
      <c r="M40" s="20"/>
      <c r="N40" s="20"/>
      <c r="O40" s="20"/>
    </row>
    <row r="41" spans="1:15">
      <c r="A41" s="14"/>
      <c r="B41" s="59" t="s">
        <v>64</v>
      </c>
      <c r="C41" s="12">
        <v>33174420.920000002</v>
      </c>
      <c r="D41" s="12">
        <v>132864</v>
      </c>
      <c r="E41" s="12">
        <v>22322934.199999999</v>
      </c>
      <c r="F41" s="39">
        <f t="shared" si="17"/>
        <v>67.289597168347498</v>
      </c>
      <c r="G41" s="12">
        <f t="shared" si="18"/>
        <v>22455798.199999999</v>
      </c>
      <c r="H41" s="39">
        <f t="shared" si="19"/>
        <v>67.690098507377343</v>
      </c>
      <c r="I41" s="12">
        <f t="shared" si="20"/>
        <v>10718622.720000003</v>
      </c>
      <c r="K41" s="35" t="s">
        <v>68</v>
      </c>
    </row>
    <row r="42" spans="1:15">
      <c r="A42" s="14"/>
      <c r="B42" s="58" t="s">
        <v>65</v>
      </c>
      <c r="C42" s="12">
        <v>2618166</v>
      </c>
      <c r="D42" s="12">
        <v>0</v>
      </c>
      <c r="E42" s="12">
        <v>1294672.31</v>
      </c>
      <c r="F42" s="39">
        <f t="shared" si="17"/>
        <v>49.449588375985329</v>
      </c>
      <c r="G42" s="12">
        <f t="shared" si="18"/>
        <v>1294672.31</v>
      </c>
      <c r="H42" s="39">
        <f t="shared" si="19"/>
        <v>49.449588375985329</v>
      </c>
      <c r="I42" s="12">
        <f t="shared" si="20"/>
        <v>1323493.69</v>
      </c>
      <c r="K42" s="11" t="s">
        <v>69</v>
      </c>
    </row>
    <row r="43" spans="1:15">
      <c r="A43" s="14"/>
      <c r="B43" s="58" t="s">
        <v>66</v>
      </c>
      <c r="C43" s="12">
        <v>148228385.5</v>
      </c>
      <c r="D43" s="12">
        <v>1196980.22</v>
      </c>
      <c r="E43" s="12">
        <v>98272331.069999993</v>
      </c>
      <c r="F43" s="39">
        <f t="shared" si="17"/>
        <v>66.297916379855593</v>
      </c>
      <c r="G43" s="12">
        <f t="shared" si="18"/>
        <v>99469311.289999992</v>
      </c>
      <c r="H43" s="39">
        <f t="shared" si="19"/>
        <v>67.105440671483265</v>
      </c>
      <c r="I43" s="12">
        <f t="shared" si="20"/>
        <v>48759074.210000008</v>
      </c>
      <c r="K43" s="11" t="s">
        <v>70</v>
      </c>
    </row>
    <row r="44" spans="1:15">
      <c r="A44" s="14"/>
      <c r="B44" s="58" t="s">
        <v>67</v>
      </c>
      <c r="C44" s="12">
        <v>19426960</v>
      </c>
      <c r="D44" s="12">
        <v>2219150</v>
      </c>
      <c r="E44" s="12">
        <v>11140802.300000001</v>
      </c>
      <c r="F44" s="39">
        <f t="shared" si="17"/>
        <v>57.347121217112715</v>
      </c>
      <c r="G44" s="12">
        <f t="shared" si="18"/>
        <v>13359952.300000001</v>
      </c>
      <c r="H44" s="39">
        <f t="shared" si="19"/>
        <v>68.770164245975693</v>
      </c>
      <c r="I44" s="12">
        <f t="shared" si="20"/>
        <v>6067007.6999999993</v>
      </c>
      <c r="K44" s="11" t="s">
        <v>71</v>
      </c>
    </row>
    <row r="45" spans="1:15" s="18" customFormat="1">
      <c r="A45" s="23" t="s">
        <v>72</v>
      </c>
      <c r="B45" s="56"/>
      <c r="C45" s="22">
        <f>C46</f>
        <v>4420000</v>
      </c>
      <c r="D45" s="22">
        <f t="shared" ref="D45" si="21">D46</f>
        <v>92740</v>
      </c>
      <c r="E45" s="22">
        <f t="shared" ref="E45" si="22">E46</f>
        <v>2469736</v>
      </c>
      <c r="F45" s="44">
        <f t="shared" si="17"/>
        <v>55.87638009049774</v>
      </c>
      <c r="G45" s="32">
        <f t="shared" si="18"/>
        <v>2562476</v>
      </c>
      <c r="H45" s="38">
        <f t="shared" si="19"/>
        <v>57.974570135746603</v>
      </c>
      <c r="I45" s="30">
        <f t="shared" si="20"/>
        <v>1857524</v>
      </c>
      <c r="K45" s="7"/>
      <c r="L45" s="20"/>
      <c r="M45" s="20"/>
      <c r="N45" s="20"/>
      <c r="O45" s="20"/>
    </row>
    <row r="46" spans="1:15">
      <c r="A46" s="14"/>
      <c r="B46" s="58" t="s">
        <v>73</v>
      </c>
      <c r="C46" s="12">
        <v>4420000</v>
      </c>
      <c r="D46" s="12">
        <v>92740</v>
      </c>
      <c r="E46" s="12">
        <v>2469736</v>
      </c>
      <c r="F46" s="39">
        <f t="shared" si="17"/>
        <v>55.87638009049774</v>
      </c>
      <c r="G46" s="12">
        <f t="shared" si="18"/>
        <v>2562476</v>
      </c>
      <c r="H46" s="39">
        <f t="shared" si="19"/>
        <v>57.974570135746603</v>
      </c>
      <c r="I46" s="12">
        <f t="shared" si="20"/>
        <v>1857524</v>
      </c>
      <c r="K46" s="11" t="s">
        <v>74</v>
      </c>
    </row>
    <row r="47" spans="1:15" s="18" customFormat="1">
      <c r="A47" s="23" t="s">
        <v>78</v>
      </c>
      <c r="B47" s="56"/>
      <c r="C47" s="22">
        <f>C48</f>
        <v>9719600</v>
      </c>
      <c r="D47" s="22">
        <f t="shared" ref="D47:E47" si="23">D48</f>
        <v>25130.799999999999</v>
      </c>
      <c r="E47" s="22">
        <f t="shared" si="23"/>
        <v>6816749.5</v>
      </c>
      <c r="F47" s="44">
        <f t="shared" si="17"/>
        <v>70.134053870529655</v>
      </c>
      <c r="G47" s="32">
        <f t="shared" si="18"/>
        <v>6841880.2999999998</v>
      </c>
      <c r="H47" s="38">
        <f t="shared" si="19"/>
        <v>70.392611835878014</v>
      </c>
      <c r="I47" s="30">
        <f t="shared" si="20"/>
        <v>2877719.6999999993</v>
      </c>
      <c r="K47" s="7"/>
      <c r="L47" s="20"/>
      <c r="M47" s="20"/>
      <c r="N47" s="20"/>
      <c r="O47" s="20"/>
    </row>
    <row r="48" spans="1:15">
      <c r="A48" s="37"/>
      <c r="B48" s="61" t="s">
        <v>76</v>
      </c>
      <c r="C48" s="24">
        <v>9719600</v>
      </c>
      <c r="D48" s="24">
        <v>25130.799999999999</v>
      </c>
      <c r="E48" s="24">
        <v>6816749.5</v>
      </c>
      <c r="F48" s="40">
        <f t="shared" si="17"/>
        <v>70.134053870529655</v>
      </c>
      <c r="G48" s="24">
        <f t="shared" si="18"/>
        <v>6841880.2999999998</v>
      </c>
      <c r="H48" s="40">
        <f t="shared" si="19"/>
        <v>70.392611835878014</v>
      </c>
      <c r="I48" s="24">
        <f t="shared" si="20"/>
        <v>2877719.6999999993</v>
      </c>
      <c r="K48" s="11" t="s">
        <v>75</v>
      </c>
    </row>
  </sheetData>
  <mergeCells count="10">
    <mergeCell ref="A7:B7"/>
    <mergeCell ref="D5:D6"/>
    <mergeCell ref="G5:H5"/>
    <mergeCell ref="I5:I6"/>
    <mergeCell ref="A1:I1"/>
    <mergeCell ref="A2:I2"/>
    <mergeCell ref="A3:I3"/>
    <mergeCell ref="C5:C6"/>
    <mergeCell ref="A5:B6"/>
    <mergeCell ref="E5:F5"/>
  </mergeCells>
  <printOptions horizontalCentered="1"/>
  <pageMargins left="0" right="0" top="0.78740157480314965" bottom="0.86" header="0.31496062992125984" footer="0.61"/>
  <pageSetup paperSize="9" scale="68" orientation="landscape" r:id="rId1"/>
  <headerFooter>
    <oddFooter>&amp;L&amp;"TH SarabunPSK,ธรรมดา"&amp;16ที่มา : ระบบ New GFMIS Thai&amp;C&amp;"TH SarabunPSK,ธรรมดา"&amp;16หน้าที่ &amp;P จาก &amp;N&amp;R&amp;"TH SarabunPSK,ธรรมดา"&amp;16กลุ่มงบประมาณ กองคลัง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เวิร์กชีต</vt:lpstr>
      </vt:variant>
      <vt:variant>
        <vt:i4>1</vt:i4>
      </vt:variant>
      <vt:variant>
        <vt:lpstr>ช่วงที่มีชื่อ</vt:lpstr>
      </vt:variant>
      <vt:variant>
        <vt:i4>2</vt:i4>
      </vt:variant>
    </vt:vector>
  </HeadingPairs>
  <TitlesOfParts>
    <vt:vector size="3" baseType="lpstr">
      <vt:lpstr>โครงการ</vt:lpstr>
      <vt:lpstr>โครงการ!Print_Area</vt:lpstr>
      <vt:lpstr>โครงการ!Print_Titles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GFMIS_USER</dc:creator>
  <cp:lastModifiedBy>PC</cp:lastModifiedBy>
  <cp:lastPrinted>2023-07-01T05:59:20Z</cp:lastPrinted>
  <dcterms:created xsi:type="dcterms:W3CDTF">2021-11-16T03:51:08Z</dcterms:created>
  <dcterms:modified xsi:type="dcterms:W3CDTF">2023-07-01T05:59:36Z</dcterms:modified>
</cp:coreProperties>
</file>